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ZAHTEVEK" sheetId="1" r:id="rId1"/>
    <sheet name="ŠIFRANTI" sheetId="2" r:id="rId2"/>
  </sheets>
  <definedNames>
    <definedName name="_xlnm.Print_Area" localSheetId="0">ZAHTEVEK!$B$1:$R$41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6" i="1"/>
  <c r="H26" i="1"/>
  <c r="I26" i="1"/>
  <c r="K26" i="1" s="1"/>
  <c r="M26" i="1" s="1"/>
  <c r="E27" i="1"/>
  <c r="G27" i="1"/>
  <c r="H27" i="1"/>
  <c r="I27" i="1"/>
  <c r="O27" i="1" s="1"/>
  <c r="O26" i="1" l="1"/>
  <c r="P26" i="1"/>
  <c r="K27" i="1"/>
  <c r="M27" i="1" s="1"/>
  <c r="P27" i="1"/>
  <c r="L28" i="1"/>
  <c r="W25" i="1" l="1"/>
  <c r="V18" i="1"/>
  <c r="I25" i="1" l="1"/>
  <c r="P25" i="1" l="1"/>
  <c r="P28" i="1" s="1"/>
  <c r="O25" i="1"/>
  <c r="O28" i="1" s="1"/>
  <c r="I28" i="1"/>
  <c r="K25" i="1"/>
  <c r="E25" i="1"/>
  <c r="G25" i="1"/>
  <c r="T25" i="1" s="1"/>
  <c r="H25" i="1"/>
  <c r="S25" i="1" s="1"/>
  <c r="M25" i="1" l="1"/>
  <c r="M28" i="1" s="1"/>
  <c r="K28" i="1"/>
  <c r="J32" i="1" s="1"/>
  <c r="V25" i="1"/>
  <c r="N27" i="1" l="1"/>
  <c r="Q27" i="1" s="1"/>
  <c r="R27" i="1" s="1"/>
  <c r="N26" i="1"/>
  <c r="Q26" i="1" s="1"/>
  <c r="R26" i="1" s="1"/>
  <c r="N25" i="1"/>
  <c r="Q25" i="1" l="1"/>
  <c r="R25" i="1" s="1"/>
  <c r="N28" i="1"/>
  <c r="Q28" i="1" l="1"/>
  <c r="Q29" i="1" s="1"/>
  <c r="R28" i="1"/>
  <c r="R29" i="1" s="1"/>
  <c r="R30" i="1" s="1"/>
  <c r="Q30" i="1" l="1"/>
</calcChain>
</file>

<file path=xl/sharedStrings.xml><?xml version="1.0" encoding="utf-8"?>
<sst xmlns="http://schemas.openxmlformats.org/spreadsheetml/2006/main" count="99" uniqueCount="84">
  <si>
    <t>Ime in priimek</t>
  </si>
  <si>
    <t>Osnovna plača</t>
  </si>
  <si>
    <t>Plačni razred</t>
  </si>
  <si>
    <t>Število mesecev mandata v obdobju od 1. 7. do 31. 12. 2020</t>
  </si>
  <si>
    <t>Vrednost</t>
  </si>
  <si>
    <t>Zap. št.</t>
  </si>
  <si>
    <t>Šifra delovnega mesta</t>
  </si>
  <si>
    <t>Šifra DM</t>
  </si>
  <si>
    <t>DELOVNO MESTO</t>
  </si>
  <si>
    <t>TR</t>
  </si>
  <si>
    <t>Šifra N</t>
  </si>
  <si>
    <t>NAZIV</t>
  </si>
  <si>
    <t>Plačni razred MIN končno stanje</t>
  </si>
  <si>
    <t>Plačni razred  MAX končno stanje</t>
  </si>
  <si>
    <t>Velja od</t>
  </si>
  <si>
    <t xml:space="preserve">Velja do </t>
  </si>
  <si>
    <t>VII/2</t>
  </si>
  <si>
    <t>B017306</t>
  </si>
  <si>
    <t>DIREKTOR VIŠJE STROKOVNE ŠOLE</t>
  </si>
  <si>
    <t>B017307</t>
  </si>
  <si>
    <t>RAVNATELJ VIŠJE STROKOVNE ŠOLE - ORGANIZACIJSKE ENOTE</t>
  </si>
  <si>
    <t>B017310</t>
  </si>
  <si>
    <t>DIREKTOR ŠOLSKEGA CENTRA</t>
  </si>
  <si>
    <t>B017312</t>
  </si>
  <si>
    <t>RAVNATELJ/DIREKTOR ŠC</t>
  </si>
  <si>
    <t>B017313</t>
  </si>
  <si>
    <t>RAVNATELJ SREDNJE ŠOLE</t>
  </si>
  <si>
    <t>B017314</t>
  </si>
  <si>
    <t>RAVNATELJ SREDNJE ŠOLE - ORGANIZACIJSKE ENOTE</t>
  </si>
  <si>
    <t>B017316</t>
  </si>
  <si>
    <t>RAVNATELJ OSNOVNE ŠOLE</t>
  </si>
  <si>
    <t>B017317</t>
  </si>
  <si>
    <t>RAVNATELJ OSNOVNE ŠOLE S PRILAGOJENIM PROGRAMOM</t>
  </si>
  <si>
    <t>B017320</t>
  </si>
  <si>
    <t>DIREKTOR ZAVODA ZA VZGOJO IN IZOBRAŽEVANJE OTROK IN MLADOSTNIKOV S POSEBNIMI POTREBAMI</t>
  </si>
  <si>
    <t>B017321</t>
  </si>
  <si>
    <t>RAVNATELJ ZAVODA ZA VZGOJO IN IZOBRAŽEVANJE OTROK IN MLADOSTNIKOV S POSEBNIMI POTREBAMI</t>
  </si>
  <si>
    <t>B017322</t>
  </si>
  <si>
    <t>RAVNATELJ ZAVODA ZA VZGOJO IN IZOBRAŽEVANJE OTROK IN MLADOSTNIKOV S POSEBNIMI POTREBAMI - ORGANIZACIJSKA ENOTA</t>
  </si>
  <si>
    <t>B017325</t>
  </si>
  <si>
    <t>RAVNATELJ DIJAŠKEGA DOMA</t>
  </si>
  <si>
    <t>B017326</t>
  </si>
  <si>
    <t>RAVNATELJ DIJAŠKEGA DOMA - ORGANIZACIJSKE ENOTE</t>
  </si>
  <si>
    <t>B017327</t>
  </si>
  <si>
    <t>RAVNATELJ GLASBENE ŠOLE</t>
  </si>
  <si>
    <t>PR MIN</t>
  </si>
  <si>
    <t>PR MAX</t>
  </si>
  <si>
    <t>NAZIV DM</t>
  </si>
  <si>
    <t>Kontrola1</t>
  </si>
  <si>
    <t>Kontrola2</t>
  </si>
  <si>
    <t>Zavod (naziv in naslov):</t>
  </si>
  <si>
    <t>xx</t>
  </si>
  <si>
    <t>Osnova za izračun redne delovne uspešnosti</t>
  </si>
  <si>
    <t>Zmnožek za določitev deleža RDU</t>
  </si>
  <si>
    <t>Delež RDU v celotni masi</t>
  </si>
  <si>
    <t>Znesek redne delovne uspešnosti - 1. bruto</t>
  </si>
  <si>
    <t>Prispevki delodajalca za socialno varnost</t>
  </si>
  <si>
    <t xml:space="preserve">ZAHTEVEK ZA IZPLAČILO REDNE DELOVNE USPEŠNOSTI DIREKTORJEV/RAVNATELJEV </t>
  </si>
  <si>
    <t>Datum:</t>
  </si>
  <si>
    <t>Številka:</t>
  </si>
  <si>
    <t>Vrednost zahtevka</t>
  </si>
  <si>
    <t>Zahtevek izpolnil:</t>
  </si>
  <si>
    <t>Podpis odgovorne osebe:</t>
  </si>
  <si>
    <t>Žig:</t>
  </si>
  <si>
    <t>Priloge:</t>
  </si>
  <si>
    <r>
      <t xml:space="preserve">Svet zavoda je sklenil, da se za izplačilo redne delovne uspešnosti nameni naslednji odsototek osnovnih plač direktorjev/ravnateljev </t>
    </r>
    <r>
      <rPr>
        <sz val="10"/>
        <color rgb="FFC00000"/>
        <rFont val="Arial Narrow"/>
        <family val="2"/>
        <charset val="238"/>
      </rPr>
      <t>(obvezen vnos: najmanj 2% in največ 5%)</t>
    </r>
  </si>
  <si>
    <t>Maksimalni znesek sredstev za redno delovno uspešnost (1. bruto):</t>
  </si>
  <si>
    <t>Dosežen odstotek uspešnosti po merilih in kriterijih 
(vir: ocenjev. list)</t>
  </si>
  <si>
    <t>Znesek RDU v skladu s pravilnikom</t>
  </si>
  <si>
    <t>Znesek redne delovne uspešnosti - glede na razpoložljiva  sredstva</t>
  </si>
  <si>
    <t>Maksimalni znesek RDU na posameznika po uredbi (če je ocena 100%)</t>
  </si>
  <si>
    <t>Ocenjevalni listi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</si>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</sst>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/\ m/\ yyyy;@"/>
    <numFmt numFmtId="166" formatCode="0.0%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CE"/>
      <charset val="238"/>
    </font>
    <font>
      <b/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9"/>
      <color rgb="FFC0000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sz val="10"/>
      <color theme="1" tint="0.499984740745262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C00000"/>
      <name val="Arial Narrow"/>
      <family val="2"/>
      <charset val="238"/>
    </font>
    <font>
      <b/>
      <sz val="9"/>
      <color theme="1" tint="0.499984740745262"/>
      <name val="Arial Narrow"/>
      <family val="2"/>
      <charset val="238"/>
    </font>
    <font>
      <b/>
      <sz val="9"/>
      <color theme="0" tint="-0.499984740745262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9"/>
      <color theme="0" tint="-0.34998626667073579"/>
      <name val="Arial Narrow"/>
      <family val="2"/>
      <charset val="238"/>
    </font>
    <font>
      <sz val="10"/>
      <color theme="0" tint="-0.34998626667073579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1"/>
      <color theme="0" tint="-0.499984740745262"/>
      <name val="Arial Narrow"/>
      <family val="2"/>
      <charset val="238"/>
    </font>
    <font>
      <sz val="9"/>
      <color theme="0" tint="-0.499984740745262"/>
      <name val="Arial Narrow"/>
      <family val="2"/>
      <charset val="238"/>
    </font>
    <font>
      <sz val="11"/>
      <color theme="0" tint="-0.499984740745262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theme="0" tint="-0.3499862666707357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 style="hair">
        <color theme="3" tint="0.39994506668294322"/>
      </right>
      <top/>
      <bottom style="hair">
        <color theme="3" tint="0.39994506668294322"/>
      </bottom>
      <diagonal/>
    </border>
    <border>
      <left style="thin">
        <color theme="3" tint="0.39991454817346722"/>
      </left>
      <right style="hair">
        <color theme="3" tint="0.39991454817346722"/>
      </right>
      <top style="thin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thin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theme="3" tint="0.39991454817346722"/>
      </left>
      <right style="thin">
        <color theme="3" tint="0.39991454817346722"/>
      </right>
      <top style="hair">
        <color theme="3" tint="0.39991454817346722"/>
      </top>
      <bottom style="thin">
        <color theme="3" tint="0.3999145481734672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164" fontId="5" fillId="3" borderId="11" xfId="2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9" fontId="6" fillId="0" borderId="12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left" vertical="center" wrapText="1"/>
    </xf>
    <xf numFmtId="0" fontId="6" fillId="0" borderId="13" xfId="2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vertical="center" wrapText="1"/>
    </xf>
    <xf numFmtId="0" fontId="6" fillId="4" borderId="13" xfId="2" applyFont="1" applyFill="1" applyBorder="1" applyAlignment="1">
      <alignment horizontal="center" vertical="center" wrapText="1"/>
    </xf>
    <xf numFmtId="164" fontId="6" fillId="0" borderId="13" xfId="2" applyNumberFormat="1" applyFont="1" applyFill="1" applyBorder="1" applyAlignment="1">
      <alignment horizontal="center" vertical="center" wrapText="1"/>
    </xf>
    <xf numFmtId="164" fontId="6" fillId="0" borderId="14" xfId="2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2" fillId="0" borderId="0" xfId="0" applyNumberFormat="1" applyFont="1" applyFill="1" applyBorder="1"/>
    <xf numFmtId="49" fontId="6" fillId="0" borderId="15" xfId="2" applyNumberFormat="1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left" vertical="center" wrapText="1"/>
    </xf>
    <xf numFmtId="0" fontId="6" fillId="0" borderId="16" xfId="2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vertical="center" wrapText="1"/>
    </xf>
    <xf numFmtId="0" fontId="6" fillId="4" borderId="16" xfId="2" applyFont="1" applyFill="1" applyBorder="1" applyAlignment="1">
      <alignment horizontal="center" vertical="center" wrapText="1"/>
    </xf>
    <xf numFmtId="164" fontId="6" fillId="0" borderId="16" xfId="2" applyNumberFormat="1" applyFont="1" applyFill="1" applyBorder="1" applyAlignment="1">
      <alignment horizontal="center" vertical="center" wrapText="1"/>
    </xf>
    <xf numFmtId="164" fontId="6" fillId="0" borderId="17" xfId="2" applyNumberFormat="1" applyFont="1" applyFill="1" applyBorder="1" applyAlignment="1">
      <alignment horizontal="center" vertical="center" wrapText="1"/>
    </xf>
    <xf numFmtId="164" fontId="6" fillId="0" borderId="8" xfId="2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11" fillId="3" borderId="0" xfId="0" applyFont="1" applyFill="1"/>
    <xf numFmtId="0" fontId="14" fillId="3" borderId="0" xfId="0" applyFont="1" applyFill="1"/>
    <xf numFmtId="0" fontId="11" fillId="3" borderId="0" xfId="0" applyFont="1" applyFill="1" applyAlignment="1">
      <alignment wrapText="1"/>
    </xf>
    <xf numFmtId="10" fontId="7" fillId="3" borderId="0" xfId="0" applyNumberFormat="1" applyFont="1" applyFill="1"/>
    <xf numFmtId="0" fontId="11" fillId="3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2" fontId="16" fillId="3" borderId="4" xfId="0" applyNumberFormat="1" applyFont="1" applyFill="1" applyBorder="1" applyAlignment="1">
      <alignment vertical="center"/>
    </xf>
    <xf numFmtId="4" fontId="7" fillId="3" borderId="4" xfId="0" applyNumberFormat="1" applyFont="1" applyFill="1" applyBorder="1" applyAlignment="1">
      <alignment vertical="center"/>
    </xf>
    <xf numFmtId="4" fontId="7" fillId="3" borderId="4" xfId="0" applyNumberFormat="1" applyFont="1" applyFill="1" applyBorder="1" applyAlignment="1" applyProtection="1">
      <alignment vertical="center"/>
      <protection locked="0"/>
    </xf>
    <xf numFmtId="4" fontId="11" fillId="3" borderId="0" xfId="0" applyNumberFormat="1" applyFont="1" applyFill="1"/>
    <xf numFmtId="4" fontId="11" fillId="3" borderId="4" xfId="0" applyNumberFormat="1" applyFont="1" applyFill="1" applyBorder="1" applyAlignment="1">
      <alignment vertical="center"/>
    </xf>
    <xf numFmtId="4" fontId="7" fillId="3" borderId="0" xfId="0" applyNumberFormat="1" applyFont="1" applyFill="1"/>
    <xf numFmtId="10" fontId="17" fillId="3" borderId="4" xfId="1" applyNumberFormat="1" applyFont="1" applyFill="1" applyBorder="1" applyAlignment="1">
      <alignment vertical="center"/>
    </xf>
    <xf numFmtId="0" fontId="19" fillId="3" borderId="0" xfId="0" applyFont="1" applyFill="1"/>
    <xf numFmtId="0" fontId="19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center" vertical="center" wrapText="1"/>
    </xf>
    <xf numFmtId="2" fontId="11" fillId="3" borderId="4" xfId="0" applyNumberFormat="1" applyFont="1" applyFill="1" applyBorder="1" applyAlignment="1" applyProtection="1">
      <alignment vertical="center"/>
      <protection locked="0"/>
    </xf>
    <xf numFmtId="2" fontId="7" fillId="3" borderId="4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49" fontId="7" fillId="3" borderId="0" xfId="0" applyNumberFormat="1" applyFont="1" applyFill="1" applyBorder="1" applyAlignment="1" applyProtection="1">
      <alignment horizontal="left" vertical="center"/>
      <protection locked="0"/>
    </xf>
    <xf numFmtId="2" fontId="6" fillId="3" borderId="4" xfId="0" applyNumberFormat="1" applyFont="1" applyFill="1" applyBorder="1" applyAlignment="1" applyProtection="1">
      <alignment vertical="center" wrapText="1"/>
    </xf>
    <xf numFmtId="0" fontId="11" fillId="3" borderId="18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4" fontId="17" fillId="3" borderId="4" xfId="0" applyNumberFormat="1" applyFont="1" applyFill="1" applyBorder="1" applyAlignment="1">
      <alignment vertical="center"/>
    </xf>
    <xf numFmtId="4" fontId="23" fillId="3" borderId="4" xfId="0" applyNumberFormat="1" applyFont="1" applyFill="1" applyBorder="1" applyAlignment="1">
      <alignment vertical="center"/>
    </xf>
    <xf numFmtId="10" fontId="7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166" fontId="26" fillId="3" borderId="4" xfId="0" applyNumberFormat="1" applyFont="1" applyFill="1" applyBorder="1" applyAlignment="1" applyProtection="1">
      <alignment vertical="center"/>
      <protection locked="0"/>
    </xf>
    <xf numFmtId="10" fontId="7" fillId="3" borderId="4" xfId="1" applyNumberFormat="1" applyFont="1" applyFill="1" applyBorder="1" applyAlignment="1" applyProtection="1">
      <alignment vertical="center"/>
      <protection locked="0"/>
    </xf>
    <xf numFmtId="4" fontId="28" fillId="3" borderId="4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wrapText="1"/>
    </xf>
    <xf numFmtId="0" fontId="7" fillId="3" borderId="0" xfId="0" applyFont="1" applyFill="1" applyBorder="1"/>
    <xf numFmtId="0" fontId="10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1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wrapText="1"/>
    </xf>
    <xf numFmtId="0" fontId="19" fillId="3" borderId="0" xfId="0" applyFont="1" applyFill="1" applyBorder="1"/>
    <xf numFmtId="49" fontId="7" fillId="3" borderId="18" xfId="0" applyNumberFormat="1" applyFont="1" applyFill="1" applyBorder="1" applyAlignment="1" applyProtection="1">
      <alignment vertical="center"/>
      <protection locked="0"/>
    </xf>
    <xf numFmtId="49" fontId="6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33" fillId="3" borderId="4" xfId="0" applyNumberFormat="1" applyFont="1" applyFill="1" applyBorder="1" applyAlignment="1" applyProtection="1">
      <alignment horizontal="center" vertical="center" wrapText="1"/>
    </xf>
    <xf numFmtId="49" fontId="33" fillId="3" borderId="0" xfId="0" applyNumberFormat="1" applyFont="1" applyFill="1" applyAlignment="1" applyProtection="1">
      <alignment horizontal="center" vertical="center" wrapText="1"/>
    </xf>
    <xf numFmtId="49" fontId="33" fillId="3" borderId="0" xfId="0" applyNumberFormat="1" applyFont="1" applyFill="1" applyBorder="1" applyAlignment="1" applyProtection="1">
      <alignment horizontal="center" vertical="center" wrapText="1"/>
    </xf>
    <xf numFmtId="4" fontId="7" fillId="3" borderId="0" xfId="0" applyNumberFormat="1" applyFont="1" applyFill="1" applyAlignment="1">
      <alignment vertical="center"/>
    </xf>
    <xf numFmtId="49" fontId="34" fillId="3" borderId="4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horizontal="left"/>
    </xf>
    <xf numFmtId="2" fontId="15" fillId="3" borderId="1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2" xfId="0" applyNumberFormat="1" applyFont="1" applyFill="1" applyBorder="1" applyAlignment="1">
      <alignment horizontal="center" vertical="center" wrapText="1"/>
    </xf>
    <xf numFmtId="2" fontId="27" fillId="3" borderId="2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2" fontId="22" fillId="3" borderId="2" xfId="0" applyNumberFormat="1" applyFont="1" applyFill="1" applyBorder="1" applyAlignment="1">
      <alignment horizontal="center" vertical="center" wrapText="1"/>
    </xf>
    <xf numFmtId="2" fontId="31" fillId="3" borderId="2" xfId="0" applyNumberFormat="1" applyFont="1" applyFill="1" applyBorder="1" applyAlignment="1">
      <alignment horizontal="center" vertical="center" wrapText="1"/>
    </xf>
    <xf numFmtId="2" fontId="15" fillId="3" borderId="22" xfId="0" applyNumberFormat="1" applyFont="1" applyFill="1" applyBorder="1" applyAlignment="1">
      <alignment horizontal="center" vertical="center" wrapText="1"/>
    </xf>
    <xf numFmtId="49" fontId="33" fillId="3" borderId="3" xfId="0" applyNumberFormat="1" applyFont="1" applyFill="1" applyBorder="1" applyAlignment="1" applyProtection="1">
      <alignment horizontal="center" vertical="center" wrapText="1"/>
    </xf>
    <xf numFmtId="49" fontId="33" fillId="3" borderId="23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/>
    </xf>
    <xf numFmtId="4" fontId="7" fillId="3" borderId="2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 applyProtection="1">
      <alignment horizontal="center" vertical="center"/>
    </xf>
    <xf numFmtId="2" fontId="7" fillId="3" borderId="6" xfId="0" applyNumberFormat="1" applyFont="1" applyFill="1" applyBorder="1" applyAlignment="1" applyProtection="1">
      <alignment horizontal="left" vertical="center"/>
      <protection locked="0"/>
    </xf>
    <xf numFmtId="49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2" fontId="6" fillId="3" borderId="6" xfId="0" applyNumberFormat="1" applyFont="1" applyFill="1" applyBorder="1" applyAlignment="1" applyProtection="1">
      <alignment vertical="center" wrapText="1"/>
    </xf>
    <xf numFmtId="2" fontId="11" fillId="3" borderId="6" xfId="0" applyNumberFormat="1" applyFont="1" applyFill="1" applyBorder="1" applyAlignment="1" applyProtection="1">
      <alignment vertical="center"/>
      <protection locked="0"/>
    </xf>
    <xf numFmtId="2" fontId="16" fillId="3" borderId="6" xfId="0" applyNumberFormat="1" applyFont="1" applyFill="1" applyBorder="1" applyAlignment="1">
      <alignment vertical="center"/>
    </xf>
    <xf numFmtId="4" fontId="7" fillId="3" borderId="6" xfId="0" applyNumberFormat="1" applyFont="1" applyFill="1" applyBorder="1" applyAlignment="1">
      <alignment vertical="center"/>
    </xf>
    <xf numFmtId="4" fontId="7" fillId="3" borderId="6" xfId="0" applyNumberFormat="1" applyFont="1" applyFill="1" applyBorder="1" applyAlignment="1" applyProtection="1">
      <alignment vertical="center"/>
      <protection locked="0"/>
    </xf>
    <xf numFmtId="4" fontId="28" fillId="3" borderId="6" xfId="0" applyNumberFormat="1" applyFont="1" applyFill="1" applyBorder="1" applyAlignment="1">
      <alignment vertical="center"/>
    </xf>
    <xf numFmtId="10" fontId="7" fillId="3" borderId="6" xfId="1" applyNumberFormat="1" applyFont="1" applyFill="1" applyBorder="1" applyAlignment="1" applyProtection="1">
      <alignment vertical="center"/>
      <protection locked="0"/>
    </xf>
    <xf numFmtId="4" fontId="17" fillId="3" borderId="6" xfId="0" applyNumberFormat="1" applyFont="1" applyFill="1" applyBorder="1" applyAlignment="1">
      <alignment vertical="center"/>
    </xf>
    <xf numFmtId="10" fontId="17" fillId="3" borderId="6" xfId="1" applyNumberFormat="1" applyFont="1" applyFill="1" applyBorder="1" applyAlignment="1">
      <alignment vertical="center"/>
    </xf>
    <xf numFmtId="4" fontId="23" fillId="3" borderId="6" xfId="0" applyNumberFormat="1" applyFont="1" applyFill="1" applyBorder="1" applyAlignment="1">
      <alignment vertical="center"/>
    </xf>
    <xf numFmtId="4" fontId="7" fillId="3" borderId="24" xfId="0" applyNumberFormat="1" applyFont="1" applyFill="1" applyBorder="1" applyAlignment="1">
      <alignment vertical="center"/>
    </xf>
    <xf numFmtId="3" fontId="7" fillId="3" borderId="25" xfId="0" applyNumberFormat="1" applyFont="1" applyFill="1" applyBorder="1" applyAlignment="1">
      <alignment horizontal="center"/>
    </xf>
    <xf numFmtId="4" fontId="11" fillId="3" borderId="27" xfId="0" applyNumberFormat="1" applyFont="1" applyFill="1" applyBorder="1"/>
    <xf numFmtId="2" fontId="11" fillId="3" borderId="27" xfId="0" applyNumberFormat="1" applyFont="1" applyFill="1" applyBorder="1" applyAlignment="1">
      <alignment horizontal="center"/>
    </xf>
    <xf numFmtId="4" fontId="29" fillId="3" borderId="27" xfId="0" applyNumberFormat="1" applyFont="1" applyFill="1" applyBorder="1"/>
    <xf numFmtId="4" fontId="11" fillId="3" borderId="28" xfId="0" applyNumberFormat="1" applyFont="1" applyFill="1" applyBorder="1"/>
    <xf numFmtId="0" fontId="7" fillId="5" borderId="29" xfId="0" applyFont="1" applyFill="1" applyBorder="1" applyAlignment="1">
      <alignment horizontal="center"/>
    </xf>
    <xf numFmtId="0" fontId="19" fillId="5" borderId="30" xfId="0" applyFont="1" applyFill="1" applyBorder="1"/>
    <xf numFmtId="0" fontId="30" fillId="5" borderId="30" xfId="0" applyFont="1" applyFill="1" applyBorder="1"/>
    <xf numFmtId="4" fontId="32" fillId="5" borderId="30" xfId="0" applyNumberFormat="1" applyFont="1" applyFill="1" applyBorder="1"/>
    <xf numFmtId="4" fontId="19" fillId="5" borderId="31" xfId="0" applyNumberFormat="1" applyFont="1" applyFill="1" applyBorder="1"/>
    <xf numFmtId="3" fontId="7" fillId="3" borderId="32" xfId="0" applyNumberFormat="1" applyFont="1" applyFill="1" applyBorder="1" applyAlignment="1">
      <alignment horizontal="center"/>
    </xf>
    <xf numFmtId="4" fontId="7" fillId="3" borderId="33" xfId="0" applyNumberFormat="1" applyFont="1" applyFill="1" applyBorder="1"/>
    <xf numFmtId="10" fontId="11" fillId="3" borderId="33" xfId="1" applyNumberFormat="1" applyFont="1" applyFill="1" applyBorder="1"/>
    <xf numFmtId="10" fontId="24" fillId="3" borderId="33" xfId="1" applyNumberFormat="1" applyFont="1" applyFill="1" applyBorder="1"/>
    <xf numFmtId="4" fontId="23" fillId="3" borderId="33" xfId="0" applyNumberFormat="1" applyFont="1" applyFill="1" applyBorder="1"/>
    <xf numFmtId="4" fontId="11" fillId="3" borderId="34" xfId="0" applyNumberFormat="1" applyFont="1" applyFill="1" applyBorder="1"/>
    <xf numFmtId="49" fontId="6" fillId="0" borderId="12" xfId="2" applyNumberFormat="1" applyFont="1" applyFill="1" applyBorder="1" applyAlignment="1" applyProtection="1">
      <alignment horizontal="center" vertical="center" wrapText="1"/>
      <protection locked="0"/>
    </xf>
    <xf numFmtId="2" fontId="11" fillId="3" borderId="26" xfId="0" applyNumberFormat="1" applyFont="1" applyFill="1" applyBorder="1" applyAlignment="1">
      <alignment horizontal="left"/>
    </xf>
    <xf numFmtId="2" fontId="11" fillId="3" borderId="0" xfId="0" applyNumberFormat="1" applyFont="1" applyFill="1" applyBorder="1" applyAlignment="1">
      <alignment horizontal="left"/>
    </xf>
    <xf numFmtId="2" fontId="11" fillId="3" borderId="21" xfId="0" applyNumberFormat="1" applyFont="1" applyFill="1" applyBorder="1" applyAlignment="1">
      <alignment horizontal="left"/>
    </xf>
    <xf numFmtId="0" fontId="7" fillId="3" borderId="18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165" fontId="25" fillId="3" borderId="18" xfId="0" applyNumberFormat="1" applyFont="1" applyFill="1" applyBorder="1" applyAlignment="1" applyProtection="1">
      <alignment horizontal="right"/>
      <protection locked="0"/>
    </xf>
    <xf numFmtId="165" fontId="25" fillId="3" borderId="19" xfId="0" applyNumberFormat="1" applyFont="1" applyFill="1" applyBorder="1" applyAlignment="1" applyProtection="1">
      <alignment horizontal="right"/>
      <protection locked="0"/>
    </xf>
    <xf numFmtId="49" fontId="25" fillId="3" borderId="18" xfId="0" applyNumberFormat="1" applyFont="1" applyFill="1" applyBorder="1" applyAlignment="1" applyProtection="1">
      <alignment horizontal="right"/>
      <protection locked="0"/>
    </xf>
    <xf numFmtId="49" fontId="25" fillId="3" borderId="19" xfId="0" applyNumberFormat="1" applyFont="1" applyFill="1" applyBorder="1" applyAlignment="1" applyProtection="1">
      <alignment horizontal="right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13" fillId="3" borderId="20" xfId="0" applyFont="1" applyFill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/>
    </xf>
    <xf numFmtId="49" fontId="7" fillId="3" borderId="18" xfId="0" applyNumberFormat="1" applyFont="1" applyFill="1" applyBorder="1" applyAlignment="1" applyProtection="1">
      <alignment horizontal="left" vertical="center"/>
      <protection locked="0"/>
    </xf>
    <xf numFmtId="49" fontId="7" fillId="3" borderId="19" xfId="0" applyNumberFormat="1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Alignment="1">
      <alignment horizontal="left"/>
    </xf>
    <xf numFmtId="2" fontId="11" fillId="3" borderId="33" xfId="0" applyNumberFormat="1" applyFont="1" applyFill="1" applyBorder="1" applyAlignment="1">
      <alignment horizontal="left"/>
    </xf>
    <xf numFmtId="0" fontId="19" fillId="5" borderId="30" xfId="0" applyFont="1" applyFill="1" applyBorder="1" applyAlignment="1">
      <alignment horizontal="left"/>
    </xf>
    <xf numFmtId="49" fontId="7" fillId="3" borderId="18" xfId="0" applyNumberFormat="1" applyFont="1" applyFill="1" applyBorder="1" applyAlignment="1" applyProtection="1">
      <alignment horizontal="center" vertical="center"/>
      <protection locked="0"/>
    </xf>
    <xf numFmtId="49" fontId="7" fillId="3" borderId="20" xfId="0" applyNumberFormat="1" applyFont="1" applyFill="1" applyBorder="1" applyAlignment="1" applyProtection="1">
      <alignment horizontal="center" vertical="center"/>
      <protection locked="0"/>
    </xf>
    <xf numFmtId="49" fontId="7" fillId="3" borderId="19" xfId="0" applyNumberFormat="1" applyFont="1" applyFill="1" applyBorder="1" applyAlignment="1" applyProtection="1">
      <alignment horizontal="center" vertical="center"/>
      <protection locked="0"/>
    </xf>
  </cellXfs>
  <cellStyles count="3">
    <cellStyle name="Navadno" xfId="0" builtinId="0"/>
    <cellStyle name="Navadno_Sifrant_ISPAP.11112013" xfId="2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27"/>
  <sheetViews>
    <sheetView showGridLines="0" tabSelected="1" topLeftCell="A4" workbookViewId="0">
      <selection activeCell="D13" sqref="D13:E13"/>
    </sheetView>
  </sheetViews>
  <sheetFormatPr defaultColWidth="8.7109375" defaultRowHeight="12.75" x14ac:dyDescent="0.2"/>
  <cols>
    <col min="1" max="1" width="3.5703125" style="29" customWidth="1"/>
    <col min="2" max="2" width="4.42578125" style="29" customWidth="1"/>
    <col min="3" max="3" width="12.7109375" style="29" customWidth="1"/>
    <col min="4" max="4" width="7.5703125" style="29" customWidth="1"/>
    <col min="5" max="5" width="17.85546875" style="29" customWidth="1"/>
    <col min="6" max="6" width="5.85546875" style="29" customWidth="1"/>
    <col min="7" max="7" width="5.7109375" style="29" customWidth="1"/>
    <col min="8" max="8" width="4.85546875" style="29" customWidth="1"/>
    <col min="9" max="9" width="8.140625" style="29" customWidth="1"/>
    <col min="10" max="10" width="8.28515625" style="29" customWidth="1"/>
    <col min="11" max="11" width="9.140625" style="29" hidden="1" customWidth="1"/>
    <col min="12" max="12" width="10.7109375" style="29" customWidth="1"/>
    <col min="13" max="16" width="9.7109375" style="29" hidden="1" customWidth="1"/>
    <col min="17" max="17" width="12.5703125" style="29" hidden="1" customWidth="1"/>
    <col min="18" max="18" width="14.85546875" style="29" customWidth="1"/>
    <col min="19" max="19" width="7.140625" style="30" hidden="1" customWidth="1"/>
    <col min="20" max="20" width="7.140625" style="29" hidden="1" customWidth="1"/>
    <col min="21" max="21" width="7.140625" style="29" customWidth="1"/>
    <col min="22" max="22" width="18.140625" style="61" customWidth="1"/>
    <col min="23" max="23" width="16.5703125" style="62" customWidth="1"/>
    <col min="24" max="16384" width="8.7109375" style="29"/>
  </cols>
  <sheetData>
    <row r="2" spans="2:23" ht="21.95" customHeight="1" x14ac:dyDescent="0.3">
      <c r="B2" s="128" t="s">
        <v>50</v>
      </c>
      <c r="C2" s="128"/>
      <c r="D2" s="129"/>
      <c r="E2" s="135"/>
      <c r="F2" s="136"/>
      <c r="G2" s="136"/>
      <c r="H2" s="136"/>
      <c r="I2" s="136"/>
      <c r="J2" s="136"/>
      <c r="K2" s="136"/>
      <c r="L2" s="137"/>
    </row>
    <row r="7" spans="2:23" s="31" customFormat="1" ht="18" x14ac:dyDescent="0.25">
      <c r="B7" s="32" t="s">
        <v>57</v>
      </c>
      <c r="S7" s="33"/>
      <c r="V7" s="63"/>
      <c r="W7" s="64"/>
    </row>
    <row r="12" spans="2:23" ht="16.5" customHeight="1" x14ac:dyDescent="0.3">
      <c r="B12" s="130" t="s">
        <v>58</v>
      </c>
      <c r="C12" s="130"/>
      <c r="D12" s="131"/>
      <c r="E12" s="132"/>
    </row>
    <row r="13" spans="2:23" ht="16.5" customHeight="1" x14ac:dyDescent="0.3">
      <c r="B13" s="130" t="s">
        <v>59</v>
      </c>
      <c r="C13" s="130"/>
      <c r="D13" s="133"/>
      <c r="E13" s="134"/>
    </row>
    <row r="18" spans="2:24" ht="39.950000000000003" customHeight="1" x14ac:dyDescent="0.2">
      <c r="B18" s="125" t="s">
        <v>65</v>
      </c>
      <c r="C18" s="126"/>
      <c r="D18" s="126"/>
      <c r="E18" s="126"/>
      <c r="F18" s="127"/>
      <c r="G18" s="58">
        <v>0.05</v>
      </c>
      <c r="V18" s="61" t="str">
        <f>+IF(G18&lt;=0,"Vpišite odstotek sredstev za delovno uspešnost",IF(G18&gt;5%,"Največji možni odstotek je 5%"," "))</f>
        <v xml:space="preserve"> </v>
      </c>
    </row>
    <row r="23" spans="2:24" s="46" customFormat="1" ht="84.95" customHeight="1" x14ac:dyDescent="0.25">
      <c r="B23" s="77" t="s">
        <v>5</v>
      </c>
      <c r="C23" s="78" t="s">
        <v>0</v>
      </c>
      <c r="D23" s="78" t="s">
        <v>6</v>
      </c>
      <c r="E23" s="79" t="s">
        <v>47</v>
      </c>
      <c r="F23" s="80" t="s">
        <v>2</v>
      </c>
      <c r="G23" s="81" t="s">
        <v>45</v>
      </c>
      <c r="H23" s="81" t="s">
        <v>46</v>
      </c>
      <c r="I23" s="81" t="s">
        <v>1</v>
      </c>
      <c r="J23" s="80" t="s">
        <v>3</v>
      </c>
      <c r="K23" s="82" t="s">
        <v>52</v>
      </c>
      <c r="L23" s="78" t="s">
        <v>67</v>
      </c>
      <c r="M23" s="83" t="s">
        <v>53</v>
      </c>
      <c r="N23" s="83" t="s">
        <v>54</v>
      </c>
      <c r="O23" s="84" t="s">
        <v>68</v>
      </c>
      <c r="P23" s="84" t="s">
        <v>70</v>
      </c>
      <c r="Q23" s="85" t="s">
        <v>69</v>
      </c>
      <c r="R23" s="86" t="s">
        <v>55</v>
      </c>
      <c r="S23" s="46" t="s">
        <v>48</v>
      </c>
      <c r="T23" s="46" t="s">
        <v>49</v>
      </c>
      <c r="V23" s="65"/>
      <c r="W23" s="65"/>
    </row>
    <row r="24" spans="2:24" s="72" customFormat="1" ht="12" customHeight="1" x14ac:dyDescent="0.25">
      <c r="B24" s="87" t="s">
        <v>72</v>
      </c>
      <c r="C24" s="71" t="s">
        <v>73</v>
      </c>
      <c r="D24" s="71" t="s">
        <v>74</v>
      </c>
      <c r="E24" s="71" t="s">
        <v>75</v>
      </c>
      <c r="F24" s="71" t="s">
        <v>76</v>
      </c>
      <c r="G24" s="71" t="s">
        <v>77</v>
      </c>
      <c r="H24" s="71" t="s">
        <v>78</v>
      </c>
      <c r="I24" s="71" t="s">
        <v>79</v>
      </c>
      <c r="J24" s="71" t="s">
        <v>80</v>
      </c>
      <c r="K24" s="75" t="s">
        <v>81</v>
      </c>
      <c r="L24" s="71" t="s">
        <v>81</v>
      </c>
      <c r="M24" s="71"/>
      <c r="N24" s="71"/>
      <c r="O24" s="71"/>
      <c r="P24" s="71"/>
      <c r="Q24" s="71"/>
      <c r="R24" s="88" t="s">
        <v>82</v>
      </c>
      <c r="V24" s="73"/>
      <c r="W24" s="73"/>
    </row>
    <row r="25" spans="2:24" s="36" customFormat="1" ht="46.5" customHeight="1" x14ac:dyDescent="0.25">
      <c r="B25" s="89">
        <v>1</v>
      </c>
      <c r="C25" s="48"/>
      <c r="D25" s="121"/>
      <c r="E25" s="51">
        <f>+IF(D25=0,0,(VLOOKUP(D25,ŠIFRANTI!$H$2:$N$15,2,0)))</f>
        <v>0</v>
      </c>
      <c r="F25" s="47"/>
      <c r="G25" s="37">
        <f>+IF(D25=0,0,(VLOOKUP(D25,ŠIFRANTI!$H$2:$N$15,6,0)))</f>
        <v>0</v>
      </c>
      <c r="H25" s="37">
        <f>+IF(D25=0,0,(VLOOKUP(D25,ŠIFRANTI!$H$2:$N$15,7,0)))</f>
        <v>0</v>
      </c>
      <c r="I25" s="38">
        <f>+IF(F25=0,0,(VLOOKUP(F25,ŠIFRANTI!$B$2:$C$27,2,0)))</f>
        <v>0</v>
      </c>
      <c r="J25" s="39"/>
      <c r="K25" s="60">
        <f>+I25*J25</f>
        <v>0</v>
      </c>
      <c r="L25" s="59"/>
      <c r="M25" s="54">
        <f>+K25*L25</f>
        <v>0</v>
      </c>
      <c r="N25" s="43">
        <f>+IF($M$28=0,0,M25/$M$28)</f>
        <v>0</v>
      </c>
      <c r="O25" s="55">
        <f>+I25*J25/6*L25</f>
        <v>0</v>
      </c>
      <c r="P25" s="55">
        <f>+I25*J25/6</f>
        <v>0</v>
      </c>
      <c r="Q25" s="55">
        <f>+ROUND(IF(N25*$J$32&gt;P25,P25,N25*$J$32),2)</f>
        <v>0</v>
      </c>
      <c r="R25" s="90">
        <f>+ROUND(IF(O25&lt;Q25,O25,Q25),2)</f>
        <v>0</v>
      </c>
      <c r="S25" s="57">
        <f t="shared" ref="S25" si="0">+IF(F25&gt;H25,1,0)</f>
        <v>0</v>
      </c>
      <c r="T25" s="36">
        <f t="shared" ref="T25" si="1">+IF(F25&lt;G25,1,0)</f>
        <v>0</v>
      </c>
      <c r="U25" s="74"/>
      <c r="V25" s="66" t="str">
        <f>+IF(S25+T25=0," ","Vpišite plačni razred, v katerega je uvrščen ravnatelj/direktor!")</f>
        <v xml:space="preserve"> </v>
      </c>
      <c r="W25" s="66" t="str">
        <f>+IF(J25&gt;6,"Popravite obdobje za katerega se izračunava uspešnost"," ")</f>
        <v xml:space="preserve"> </v>
      </c>
      <c r="X25" s="56"/>
    </row>
    <row r="26" spans="2:24" s="36" customFormat="1" ht="46.5" customHeight="1" x14ac:dyDescent="0.25">
      <c r="B26" s="89">
        <v>2</v>
      </c>
      <c r="C26" s="48"/>
      <c r="D26" s="70"/>
      <c r="E26" s="51">
        <f>+IF(D26=0,0,(VLOOKUP(D26,ŠIFRANTI!$H$2:$N$15,2,0)))</f>
        <v>0</v>
      </c>
      <c r="F26" s="47"/>
      <c r="G26" s="37">
        <f>+IF(D26=0,0,(VLOOKUP(D26,ŠIFRANTI!$H$2:$N$15,6,0)))</f>
        <v>0</v>
      </c>
      <c r="H26" s="37">
        <f>+IF(D26=0,0,(VLOOKUP(D26,ŠIFRANTI!$H$2:$N$15,7,0)))</f>
        <v>0</v>
      </c>
      <c r="I26" s="38">
        <f>+IF(F26=0,0,(VLOOKUP(F26,ŠIFRANTI!$B$2:$C$27,2,0)))</f>
        <v>0</v>
      </c>
      <c r="J26" s="39"/>
      <c r="K26" s="60">
        <f t="shared" ref="K26:K27" si="2">+I26*J26</f>
        <v>0</v>
      </c>
      <c r="L26" s="59"/>
      <c r="M26" s="54">
        <f t="shared" ref="M26:M27" si="3">+K26*L26</f>
        <v>0</v>
      </c>
      <c r="N26" s="43">
        <f>+IF($M$28=0,0,M26/$M$28)</f>
        <v>0</v>
      </c>
      <c r="O26" s="55">
        <f t="shared" ref="O26:O27" si="4">+I26*J26/6*L26</f>
        <v>0</v>
      </c>
      <c r="P26" s="55">
        <f t="shared" ref="P26:P27" si="5">+I26*J26/6</f>
        <v>0</v>
      </c>
      <c r="Q26" s="55">
        <f>+ROUND(IF(N26*$J$32&gt;P26,P26,N26*$J$32),2)</f>
        <v>0</v>
      </c>
      <c r="R26" s="90">
        <f t="shared" ref="R26:R27" si="6">+ROUND(IF(O26&lt;Q26,O26,Q26),2)</f>
        <v>0</v>
      </c>
      <c r="S26" s="57"/>
      <c r="U26" s="74"/>
      <c r="V26" s="66"/>
      <c r="W26" s="66"/>
      <c r="X26" s="56"/>
    </row>
    <row r="27" spans="2:24" s="36" customFormat="1" ht="46.5" customHeight="1" x14ac:dyDescent="0.25">
      <c r="B27" s="91">
        <v>3</v>
      </c>
      <c r="C27" s="92"/>
      <c r="D27" s="93"/>
      <c r="E27" s="94">
        <f>+IF(D27=0,0,(VLOOKUP(D27,ŠIFRANTI!$H$2:$N$15,2,0)))</f>
        <v>0</v>
      </c>
      <c r="F27" s="95"/>
      <c r="G27" s="96">
        <f>+IF(D27=0,0,(VLOOKUP(D27,ŠIFRANTI!$H$2:$N$15,6,0)))</f>
        <v>0</v>
      </c>
      <c r="H27" s="96">
        <f>+IF(D27=0,0,(VLOOKUP(D27,ŠIFRANTI!$H$2:$N$15,7,0)))</f>
        <v>0</v>
      </c>
      <c r="I27" s="97">
        <f>+IF(F27=0,0,(VLOOKUP(F27,ŠIFRANTI!$B$2:$C$27,2,0)))</f>
        <v>0</v>
      </c>
      <c r="J27" s="98"/>
      <c r="K27" s="99">
        <f t="shared" si="2"/>
        <v>0</v>
      </c>
      <c r="L27" s="100"/>
      <c r="M27" s="101">
        <f t="shared" si="3"/>
        <v>0</v>
      </c>
      <c r="N27" s="102">
        <f>+IF($M$28=0,0,M27/$M$28)</f>
        <v>0</v>
      </c>
      <c r="O27" s="103">
        <f t="shared" si="4"/>
        <v>0</v>
      </c>
      <c r="P27" s="103">
        <f t="shared" si="5"/>
        <v>0</v>
      </c>
      <c r="Q27" s="103">
        <f>+ROUND(IF(N27*$J$32&gt;P27,P27,N27*$J$32),2)</f>
        <v>0</v>
      </c>
      <c r="R27" s="104">
        <f t="shared" si="6"/>
        <v>0</v>
      </c>
      <c r="S27" s="57"/>
      <c r="U27" s="74"/>
      <c r="V27" s="66"/>
      <c r="W27" s="66"/>
      <c r="X27" s="56"/>
    </row>
    <row r="28" spans="2:24" s="31" customFormat="1" ht="14.45" customHeight="1" x14ac:dyDescent="0.3">
      <c r="B28" s="105">
        <v>4</v>
      </c>
      <c r="C28" s="122" t="s">
        <v>83</v>
      </c>
      <c r="D28" s="123"/>
      <c r="E28" s="123"/>
      <c r="F28" s="123"/>
      <c r="G28" s="123"/>
      <c r="H28" s="124"/>
      <c r="I28" s="106">
        <f>+SUM(I25:I27)</f>
        <v>0</v>
      </c>
      <c r="J28" s="107" t="s">
        <v>51</v>
      </c>
      <c r="K28" s="108">
        <f t="shared" ref="K28:R28" si="7">+SUM(K25:K27)</f>
        <v>0</v>
      </c>
      <c r="L28" s="106">
        <f t="shared" si="7"/>
        <v>0</v>
      </c>
      <c r="M28" s="108">
        <f t="shared" si="7"/>
        <v>0</v>
      </c>
      <c r="N28" s="108">
        <f t="shared" si="7"/>
        <v>0</v>
      </c>
      <c r="O28" s="108">
        <f t="shared" si="7"/>
        <v>0</v>
      </c>
      <c r="P28" s="108">
        <f t="shared" si="7"/>
        <v>0</v>
      </c>
      <c r="Q28" s="108">
        <f t="shared" si="7"/>
        <v>0</v>
      </c>
      <c r="R28" s="109">
        <f t="shared" si="7"/>
        <v>0</v>
      </c>
      <c r="S28" s="35"/>
      <c r="V28" s="67"/>
      <c r="W28" s="67"/>
      <c r="X28" s="34"/>
    </row>
    <row r="29" spans="2:24" s="31" customFormat="1" ht="14.45" customHeight="1" x14ac:dyDescent="0.2">
      <c r="B29" s="115">
        <v>5</v>
      </c>
      <c r="C29" s="142" t="s">
        <v>56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16"/>
      <c r="N29" s="117"/>
      <c r="O29" s="118"/>
      <c r="P29" s="118"/>
      <c r="Q29" s="119">
        <f>+ROUND(Q28*16.1%,2)</f>
        <v>0</v>
      </c>
      <c r="R29" s="120">
        <f>+ROUND(R28*16.1%,2)</f>
        <v>0</v>
      </c>
      <c r="S29" s="35"/>
      <c r="V29" s="63"/>
      <c r="W29" s="64"/>
    </row>
    <row r="30" spans="2:24" s="44" customFormat="1" ht="16.5" x14ac:dyDescent="0.3">
      <c r="B30" s="110">
        <v>6</v>
      </c>
      <c r="C30" s="143" t="s">
        <v>60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11"/>
      <c r="N30" s="111"/>
      <c r="O30" s="112"/>
      <c r="P30" s="112"/>
      <c r="Q30" s="113">
        <f>+Q28+Q29</f>
        <v>0</v>
      </c>
      <c r="R30" s="114">
        <f>+R28+R29</f>
        <v>0</v>
      </c>
      <c r="S30" s="45"/>
      <c r="V30" s="67"/>
      <c r="W30" s="68"/>
    </row>
    <row r="31" spans="2:24" s="31" customFormat="1" x14ac:dyDescent="0.2">
      <c r="I31" s="40"/>
      <c r="Q31" s="40"/>
      <c r="S31" s="35"/>
      <c r="V31" s="63"/>
      <c r="W31" s="64"/>
    </row>
    <row r="32" spans="2:24" ht="23.1" customHeight="1" x14ac:dyDescent="0.2">
      <c r="B32" s="52" t="s">
        <v>66</v>
      </c>
      <c r="C32" s="53"/>
      <c r="D32" s="53"/>
      <c r="E32" s="53"/>
      <c r="F32" s="53"/>
      <c r="G32" s="53"/>
      <c r="H32" s="53"/>
      <c r="I32" s="53"/>
      <c r="J32" s="41">
        <f>+ROUND(K28*$G$18,2)</f>
        <v>0</v>
      </c>
      <c r="S32" s="35"/>
    </row>
    <row r="33" spans="2:19" x14ac:dyDescent="0.2">
      <c r="I33" s="42"/>
      <c r="S33" s="35"/>
    </row>
    <row r="34" spans="2:19" x14ac:dyDescent="0.2">
      <c r="I34" s="42"/>
      <c r="S34" s="35"/>
    </row>
    <row r="35" spans="2:19" x14ac:dyDescent="0.2">
      <c r="I35" s="42"/>
      <c r="S35" s="35"/>
    </row>
    <row r="36" spans="2:19" ht="17.100000000000001" customHeight="1" x14ac:dyDescent="0.2">
      <c r="B36" s="138" t="s">
        <v>61</v>
      </c>
      <c r="C36" s="138"/>
      <c r="D36" s="139"/>
      <c r="E36" s="140"/>
      <c r="I36" s="42"/>
    </row>
    <row r="37" spans="2:19" ht="17.100000000000001" customHeight="1" x14ac:dyDescent="0.2">
      <c r="B37" s="76"/>
      <c r="C37" s="76"/>
      <c r="D37" s="50"/>
      <c r="E37" s="50"/>
      <c r="I37" s="42"/>
    </row>
    <row r="38" spans="2:19" ht="15" customHeight="1" x14ac:dyDescent="0.2">
      <c r="B38" s="49"/>
      <c r="C38" s="49"/>
      <c r="D38" s="50"/>
      <c r="E38" s="50"/>
      <c r="I38" s="42"/>
    </row>
    <row r="39" spans="2:19" x14ac:dyDescent="0.2">
      <c r="I39" s="42"/>
    </row>
    <row r="40" spans="2:19" x14ac:dyDescent="0.2">
      <c r="B40" s="29" t="s">
        <v>64</v>
      </c>
      <c r="I40" s="42"/>
    </row>
    <row r="41" spans="2:19" ht="16.5" customHeight="1" x14ac:dyDescent="0.2">
      <c r="B41" s="29" t="s">
        <v>71</v>
      </c>
      <c r="F41" s="29" t="s">
        <v>63</v>
      </c>
      <c r="H41" s="141" t="s">
        <v>62</v>
      </c>
      <c r="I41" s="141"/>
      <c r="J41" s="141"/>
      <c r="K41" s="69"/>
      <c r="L41" s="144"/>
      <c r="M41" s="145"/>
      <c r="N41" s="145"/>
      <c r="O41" s="145"/>
      <c r="P41" s="145"/>
      <c r="Q41" s="145"/>
      <c r="R41" s="146"/>
    </row>
    <row r="42" spans="2:19" x14ac:dyDescent="0.2">
      <c r="I42" s="42"/>
    </row>
    <row r="43" spans="2:19" x14ac:dyDescent="0.2">
      <c r="I43" s="42"/>
    </row>
    <row r="44" spans="2:19" x14ac:dyDescent="0.2">
      <c r="I44" s="42"/>
    </row>
    <row r="45" spans="2:19" x14ac:dyDescent="0.2">
      <c r="I45" s="42"/>
    </row>
    <row r="46" spans="2:19" x14ac:dyDescent="0.2">
      <c r="I46" s="42"/>
    </row>
    <row r="47" spans="2:19" x14ac:dyDescent="0.2">
      <c r="I47" s="42"/>
    </row>
    <row r="48" spans="2:19" x14ac:dyDescent="0.2">
      <c r="I48" s="42"/>
    </row>
    <row r="49" spans="9:9" x14ac:dyDescent="0.2">
      <c r="I49" s="42"/>
    </row>
    <row r="50" spans="9:9" x14ac:dyDescent="0.2">
      <c r="I50" s="42"/>
    </row>
    <row r="51" spans="9:9" x14ac:dyDescent="0.2">
      <c r="I51" s="42"/>
    </row>
    <row r="52" spans="9:9" x14ac:dyDescent="0.2">
      <c r="I52" s="42"/>
    </row>
    <row r="53" spans="9:9" x14ac:dyDescent="0.2">
      <c r="I53" s="42"/>
    </row>
    <row r="54" spans="9:9" x14ac:dyDescent="0.2">
      <c r="I54" s="42"/>
    </row>
    <row r="55" spans="9:9" x14ac:dyDescent="0.2">
      <c r="I55" s="42"/>
    </row>
    <row r="56" spans="9:9" x14ac:dyDescent="0.2">
      <c r="I56" s="42"/>
    </row>
    <row r="57" spans="9:9" x14ac:dyDescent="0.2">
      <c r="I57" s="42"/>
    </row>
    <row r="58" spans="9:9" x14ac:dyDescent="0.2">
      <c r="I58" s="42"/>
    </row>
    <row r="59" spans="9:9" x14ac:dyDescent="0.2">
      <c r="I59" s="42"/>
    </row>
    <row r="60" spans="9:9" x14ac:dyDescent="0.2">
      <c r="I60" s="42"/>
    </row>
    <row r="61" spans="9:9" x14ac:dyDescent="0.2">
      <c r="I61" s="42"/>
    </row>
    <row r="62" spans="9:9" x14ac:dyDescent="0.2">
      <c r="I62" s="42"/>
    </row>
    <row r="63" spans="9:9" x14ac:dyDescent="0.2">
      <c r="I63" s="42"/>
    </row>
    <row r="64" spans="9:9" x14ac:dyDescent="0.2">
      <c r="I64" s="42"/>
    </row>
    <row r="65" spans="9:9" x14ac:dyDescent="0.2">
      <c r="I65" s="42"/>
    </row>
    <row r="66" spans="9:9" x14ac:dyDescent="0.2">
      <c r="I66" s="42"/>
    </row>
    <row r="67" spans="9:9" x14ac:dyDescent="0.2">
      <c r="I67" s="42"/>
    </row>
    <row r="68" spans="9:9" x14ac:dyDescent="0.2">
      <c r="I68" s="42"/>
    </row>
    <row r="69" spans="9:9" x14ac:dyDescent="0.2">
      <c r="I69" s="42"/>
    </row>
    <row r="70" spans="9:9" x14ac:dyDescent="0.2">
      <c r="I70" s="42"/>
    </row>
    <row r="71" spans="9:9" x14ac:dyDescent="0.2">
      <c r="I71" s="42"/>
    </row>
    <row r="72" spans="9:9" x14ac:dyDescent="0.2">
      <c r="I72" s="42"/>
    </row>
    <row r="73" spans="9:9" x14ac:dyDescent="0.2">
      <c r="I73" s="42"/>
    </row>
    <row r="74" spans="9:9" x14ac:dyDescent="0.2">
      <c r="I74" s="42"/>
    </row>
    <row r="75" spans="9:9" x14ac:dyDescent="0.2">
      <c r="I75" s="42"/>
    </row>
    <row r="76" spans="9:9" x14ac:dyDescent="0.2">
      <c r="I76" s="42"/>
    </row>
    <row r="77" spans="9:9" x14ac:dyDescent="0.2">
      <c r="I77" s="42"/>
    </row>
    <row r="78" spans="9:9" x14ac:dyDescent="0.2">
      <c r="I78" s="42"/>
    </row>
    <row r="79" spans="9:9" x14ac:dyDescent="0.2">
      <c r="I79" s="42"/>
    </row>
    <row r="80" spans="9:9" x14ac:dyDescent="0.2">
      <c r="I80" s="42"/>
    </row>
    <row r="81" spans="9:9" x14ac:dyDescent="0.2">
      <c r="I81" s="42"/>
    </row>
    <row r="82" spans="9:9" x14ac:dyDescent="0.2">
      <c r="I82" s="42"/>
    </row>
    <row r="83" spans="9:9" x14ac:dyDescent="0.2">
      <c r="I83" s="42"/>
    </row>
    <row r="84" spans="9:9" x14ac:dyDescent="0.2">
      <c r="I84" s="42"/>
    </row>
    <row r="85" spans="9:9" x14ac:dyDescent="0.2">
      <c r="I85" s="42"/>
    </row>
    <row r="86" spans="9:9" x14ac:dyDescent="0.2">
      <c r="I86" s="42"/>
    </row>
    <row r="87" spans="9:9" x14ac:dyDescent="0.2">
      <c r="I87" s="42"/>
    </row>
    <row r="88" spans="9:9" x14ac:dyDescent="0.2">
      <c r="I88" s="42"/>
    </row>
    <row r="89" spans="9:9" x14ac:dyDescent="0.2">
      <c r="I89" s="42"/>
    </row>
    <row r="90" spans="9:9" x14ac:dyDescent="0.2">
      <c r="I90" s="42"/>
    </row>
    <row r="91" spans="9:9" x14ac:dyDescent="0.2">
      <c r="I91" s="42"/>
    </row>
    <row r="92" spans="9:9" x14ac:dyDescent="0.2">
      <c r="I92" s="42"/>
    </row>
    <row r="93" spans="9:9" x14ac:dyDescent="0.2">
      <c r="I93" s="42"/>
    </row>
    <row r="94" spans="9:9" x14ac:dyDescent="0.2">
      <c r="I94" s="42"/>
    </row>
    <row r="95" spans="9:9" x14ac:dyDescent="0.2">
      <c r="I95" s="42"/>
    </row>
    <row r="96" spans="9:9" x14ac:dyDescent="0.2">
      <c r="I96" s="42"/>
    </row>
    <row r="97" spans="9:9" x14ac:dyDescent="0.2">
      <c r="I97" s="42"/>
    </row>
    <row r="98" spans="9:9" x14ac:dyDescent="0.2">
      <c r="I98" s="42"/>
    </row>
    <row r="99" spans="9:9" x14ac:dyDescent="0.2">
      <c r="I99" s="42"/>
    </row>
    <row r="100" spans="9:9" x14ac:dyDescent="0.2">
      <c r="I100" s="42"/>
    </row>
    <row r="101" spans="9:9" x14ac:dyDescent="0.2">
      <c r="I101" s="42"/>
    </row>
    <row r="102" spans="9:9" x14ac:dyDescent="0.2">
      <c r="I102" s="42"/>
    </row>
    <row r="103" spans="9:9" x14ac:dyDescent="0.2">
      <c r="I103" s="42"/>
    </row>
    <row r="104" spans="9:9" x14ac:dyDescent="0.2">
      <c r="I104" s="42"/>
    </row>
    <row r="105" spans="9:9" x14ac:dyDescent="0.2">
      <c r="I105" s="42"/>
    </row>
    <row r="106" spans="9:9" x14ac:dyDescent="0.2">
      <c r="I106" s="42"/>
    </row>
    <row r="107" spans="9:9" x14ac:dyDescent="0.2">
      <c r="I107" s="42"/>
    </row>
    <row r="108" spans="9:9" x14ac:dyDescent="0.2">
      <c r="I108" s="42"/>
    </row>
    <row r="109" spans="9:9" x14ac:dyDescent="0.2">
      <c r="I109" s="42"/>
    </row>
    <row r="110" spans="9:9" x14ac:dyDescent="0.2">
      <c r="I110" s="42"/>
    </row>
    <row r="111" spans="9:9" x14ac:dyDescent="0.2">
      <c r="I111" s="42"/>
    </row>
    <row r="112" spans="9:9" x14ac:dyDescent="0.2">
      <c r="I112" s="42"/>
    </row>
    <row r="113" spans="9:9" x14ac:dyDescent="0.2">
      <c r="I113" s="42"/>
    </row>
    <row r="114" spans="9:9" x14ac:dyDescent="0.2">
      <c r="I114" s="42"/>
    </row>
    <row r="115" spans="9:9" x14ac:dyDescent="0.2">
      <c r="I115" s="42"/>
    </row>
    <row r="116" spans="9:9" x14ac:dyDescent="0.2">
      <c r="I116" s="42"/>
    </row>
    <row r="117" spans="9:9" x14ac:dyDescent="0.2">
      <c r="I117" s="42"/>
    </row>
    <row r="118" spans="9:9" x14ac:dyDescent="0.2">
      <c r="I118" s="42"/>
    </row>
    <row r="119" spans="9:9" x14ac:dyDescent="0.2">
      <c r="I119" s="42"/>
    </row>
    <row r="120" spans="9:9" x14ac:dyDescent="0.2">
      <c r="I120" s="42"/>
    </row>
    <row r="121" spans="9:9" x14ac:dyDescent="0.2">
      <c r="I121" s="42"/>
    </row>
    <row r="122" spans="9:9" x14ac:dyDescent="0.2">
      <c r="I122" s="42"/>
    </row>
    <row r="123" spans="9:9" x14ac:dyDescent="0.2">
      <c r="I123" s="42"/>
    </row>
    <row r="124" spans="9:9" x14ac:dyDescent="0.2">
      <c r="I124" s="42"/>
    </row>
    <row r="125" spans="9:9" x14ac:dyDescent="0.2">
      <c r="I125" s="42"/>
    </row>
    <row r="126" spans="9:9" x14ac:dyDescent="0.2">
      <c r="I126" s="42"/>
    </row>
    <row r="127" spans="9:9" x14ac:dyDescent="0.2">
      <c r="I127" s="42"/>
    </row>
  </sheetData>
  <sheetProtection algorithmName="SHA-512" hashValue="ExHxE1zHfS/UmfVLg+mU+trz91Uzsv0f4XryjVE+/VbaaOiz2b5NP2+NyMe3nMPWErooJDItu15J50joKV8Ulw==" saltValue="RrLz/XzhZXBQoDDc+h2llw==" spinCount="100000" sheet="1" objects="1" scenarios="1" formatCells="0" formatColumns="0" formatRows="0"/>
  <mergeCells count="14">
    <mergeCell ref="B36:C36"/>
    <mergeCell ref="D36:E36"/>
    <mergeCell ref="H41:J41"/>
    <mergeCell ref="C29:L29"/>
    <mergeCell ref="C30:L30"/>
    <mergeCell ref="L41:R41"/>
    <mergeCell ref="C28:H28"/>
    <mergeCell ref="B18:F18"/>
    <mergeCell ref="B2:D2"/>
    <mergeCell ref="B12:C12"/>
    <mergeCell ref="B13:C13"/>
    <mergeCell ref="D12:E12"/>
    <mergeCell ref="D13:E13"/>
    <mergeCell ref="E2:L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&amp;Robr.rdu_3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>
      <selection activeCell="H9" sqref="H9"/>
    </sheetView>
  </sheetViews>
  <sheetFormatPr defaultColWidth="8.7109375" defaultRowHeight="16.5" x14ac:dyDescent="0.3"/>
  <cols>
    <col min="1" max="1" width="8.7109375" style="1"/>
    <col min="2" max="2" width="14.5703125" style="1" customWidth="1"/>
    <col min="3" max="3" width="12.42578125" style="1" customWidth="1"/>
    <col min="4" max="7" width="8.7109375" style="1"/>
    <col min="8" max="8" width="10.140625" style="1" bestFit="1" customWidth="1"/>
    <col min="9" max="9" width="33.85546875" style="1" customWidth="1"/>
    <col min="10" max="14" width="8.7109375" style="1"/>
    <col min="15" max="15" width="11.85546875" style="1" customWidth="1"/>
    <col min="16" max="16384" width="8.7109375" style="1"/>
  </cols>
  <sheetData>
    <row r="1" spans="1:16" ht="67.5" x14ac:dyDescent="0.3">
      <c r="B1" s="2" t="s">
        <v>2</v>
      </c>
      <c r="C1" s="3" t="s">
        <v>4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</row>
    <row r="2" spans="1:16" x14ac:dyDescent="0.3">
      <c r="B2" s="7">
        <v>40</v>
      </c>
      <c r="C2" s="8">
        <v>2032.98</v>
      </c>
      <c r="H2" s="9" t="s">
        <v>17</v>
      </c>
      <c r="I2" s="10" t="s">
        <v>18</v>
      </c>
      <c r="J2" s="11" t="s">
        <v>16</v>
      </c>
      <c r="K2" s="11">
        <v>0</v>
      </c>
      <c r="L2" s="12"/>
      <c r="M2" s="13">
        <v>52</v>
      </c>
      <c r="N2" s="13">
        <v>53</v>
      </c>
      <c r="O2" s="14">
        <v>43101</v>
      </c>
      <c r="P2" s="15"/>
    </row>
    <row r="3" spans="1:16" ht="27" x14ac:dyDescent="0.3">
      <c r="B3" s="7">
        <v>41</v>
      </c>
      <c r="C3" s="8">
        <v>2114.29</v>
      </c>
      <c r="H3" s="9" t="s">
        <v>19</v>
      </c>
      <c r="I3" s="10" t="s">
        <v>20</v>
      </c>
      <c r="J3" s="11" t="s">
        <v>16</v>
      </c>
      <c r="K3" s="11">
        <v>0</v>
      </c>
      <c r="L3" s="12"/>
      <c r="M3" s="13">
        <v>46</v>
      </c>
      <c r="N3" s="13">
        <v>50</v>
      </c>
      <c r="O3" s="14">
        <v>43101</v>
      </c>
      <c r="P3" s="15"/>
    </row>
    <row r="4" spans="1:16" x14ac:dyDescent="0.3">
      <c r="A4" s="16"/>
      <c r="B4" s="7">
        <v>42</v>
      </c>
      <c r="C4" s="8">
        <v>2198.84</v>
      </c>
      <c r="E4" s="17"/>
      <c r="H4" s="9" t="s">
        <v>21</v>
      </c>
      <c r="I4" s="10" t="s">
        <v>22</v>
      </c>
      <c r="J4" s="11" t="s">
        <v>16</v>
      </c>
      <c r="K4" s="11">
        <v>0</v>
      </c>
      <c r="L4" s="12"/>
      <c r="M4" s="13">
        <v>52</v>
      </c>
      <c r="N4" s="13">
        <v>55</v>
      </c>
      <c r="O4" s="14">
        <v>43101</v>
      </c>
      <c r="P4" s="15"/>
    </row>
    <row r="5" spans="1:16" x14ac:dyDescent="0.3">
      <c r="B5" s="7">
        <v>43</v>
      </c>
      <c r="C5" s="8">
        <v>2286.81</v>
      </c>
      <c r="H5" s="9" t="s">
        <v>23</v>
      </c>
      <c r="I5" s="10" t="s">
        <v>24</v>
      </c>
      <c r="J5" s="11" t="s">
        <v>16</v>
      </c>
      <c r="K5" s="11">
        <v>0</v>
      </c>
      <c r="L5" s="12"/>
      <c r="M5" s="13">
        <v>48</v>
      </c>
      <c r="N5" s="13">
        <v>53</v>
      </c>
      <c r="O5" s="14">
        <v>43101</v>
      </c>
      <c r="P5" s="15"/>
    </row>
    <row r="6" spans="1:16" x14ac:dyDescent="0.3">
      <c r="B6" s="7">
        <v>44</v>
      </c>
      <c r="C6" s="8">
        <v>2378.2800000000002</v>
      </c>
      <c r="E6" s="17"/>
      <c r="H6" s="9" t="s">
        <v>25</v>
      </c>
      <c r="I6" s="10" t="s">
        <v>26</v>
      </c>
      <c r="J6" s="11" t="s">
        <v>16</v>
      </c>
      <c r="K6" s="11">
        <v>0</v>
      </c>
      <c r="L6" s="12"/>
      <c r="M6" s="13">
        <v>47</v>
      </c>
      <c r="N6" s="13">
        <v>53</v>
      </c>
      <c r="O6" s="14">
        <v>43101</v>
      </c>
      <c r="P6" s="15"/>
    </row>
    <row r="7" spans="1:16" ht="27" x14ac:dyDescent="0.3">
      <c r="B7" s="7">
        <v>45</v>
      </c>
      <c r="C7" s="8">
        <v>2473.41</v>
      </c>
      <c r="E7" s="17"/>
      <c r="H7" s="9" t="s">
        <v>27</v>
      </c>
      <c r="I7" s="10" t="s">
        <v>28</v>
      </c>
      <c r="J7" s="11" t="s">
        <v>16</v>
      </c>
      <c r="K7" s="11">
        <v>0</v>
      </c>
      <c r="L7" s="12"/>
      <c r="M7" s="13">
        <v>46</v>
      </c>
      <c r="N7" s="13">
        <v>50</v>
      </c>
      <c r="O7" s="14">
        <v>43101</v>
      </c>
      <c r="P7" s="15"/>
    </row>
    <row r="8" spans="1:16" x14ac:dyDescent="0.3">
      <c r="A8" s="16"/>
      <c r="B8" s="7">
        <v>46</v>
      </c>
      <c r="C8" s="8">
        <v>2572.34</v>
      </c>
      <c r="H8" s="9" t="s">
        <v>29</v>
      </c>
      <c r="I8" s="10" t="s">
        <v>30</v>
      </c>
      <c r="J8" s="11" t="s">
        <v>16</v>
      </c>
      <c r="K8" s="11">
        <v>0</v>
      </c>
      <c r="L8" s="12"/>
      <c r="M8" s="13">
        <v>47</v>
      </c>
      <c r="N8" s="13">
        <v>53</v>
      </c>
      <c r="O8" s="14">
        <v>43101</v>
      </c>
      <c r="P8" s="15"/>
    </row>
    <row r="9" spans="1:16" ht="27" x14ac:dyDescent="0.3">
      <c r="B9" s="7">
        <v>47</v>
      </c>
      <c r="C9" s="8">
        <v>2675.25</v>
      </c>
      <c r="E9" s="17"/>
      <c r="H9" s="9" t="s">
        <v>31</v>
      </c>
      <c r="I9" s="10" t="s">
        <v>32</v>
      </c>
      <c r="J9" s="11" t="s">
        <v>16</v>
      </c>
      <c r="K9" s="11">
        <v>0</v>
      </c>
      <c r="L9" s="12"/>
      <c r="M9" s="13">
        <v>47</v>
      </c>
      <c r="N9" s="13">
        <v>53</v>
      </c>
      <c r="O9" s="14">
        <v>43101</v>
      </c>
      <c r="P9" s="15"/>
    </row>
    <row r="10" spans="1:16" ht="40.5" x14ac:dyDescent="0.3">
      <c r="B10" s="7">
        <v>48</v>
      </c>
      <c r="C10" s="8">
        <v>2782.25</v>
      </c>
      <c r="H10" s="9" t="s">
        <v>33</v>
      </c>
      <c r="I10" s="10" t="s">
        <v>34</v>
      </c>
      <c r="J10" s="11" t="s">
        <v>16</v>
      </c>
      <c r="K10" s="11">
        <v>0</v>
      </c>
      <c r="L10" s="12"/>
      <c r="M10" s="13">
        <v>51</v>
      </c>
      <c r="N10" s="13">
        <v>53</v>
      </c>
      <c r="O10" s="14">
        <v>43101</v>
      </c>
      <c r="P10" s="15"/>
    </row>
    <row r="11" spans="1:16" ht="40.5" x14ac:dyDescent="0.3">
      <c r="B11" s="7">
        <v>49</v>
      </c>
      <c r="C11" s="8">
        <v>2893.54</v>
      </c>
      <c r="H11" s="9" t="s">
        <v>35</v>
      </c>
      <c r="I11" s="10" t="s">
        <v>36</v>
      </c>
      <c r="J11" s="11" t="s">
        <v>16</v>
      </c>
      <c r="K11" s="11">
        <v>0</v>
      </c>
      <c r="L11" s="12"/>
      <c r="M11" s="13">
        <v>48</v>
      </c>
      <c r="N11" s="13">
        <v>53</v>
      </c>
      <c r="O11" s="14">
        <v>43101</v>
      </c>
      <c r="P11" s="15"/>
    </row>
    <row r="12" spans="1:16" ht="54" x14ac:dyDescent="0.3">
      <c r="B12" s="7">
        <v>50</v>
      </c>
      <c r="C12" s="8">
        <v>3009.28</v>
      </c>
      <c r="H12" s="9" t="s">
        <v>37</v>
      </c>
      <c r="I12" s="10" t="s">
        <v>38</v>
      </c>
      <c r="J12" s="11" t="s">
        <v>16</v>
      </c>
      <c r="K12" s="11">
        <v>0</v>
      </c>
      <c r="L12" s="12"/>
      <c r="M12" s="13">
        <v>46</v>
      </c>
      <c r="N12" s="13">
        <v>50</v>
      </c>
      <c r="O12" s="14">
        <v>43101</v>
      </c>
      <c r="P12" s="15"/>
    </row>
    <row r="13" spans="1:16" x14ac:dyDescent="0.3">
      <c r="B13" s="7">
        <v>51</v>
      </c>
      <c r="C13" s="8">
        <v>3129.66</v>
      </c>
      <c r="H13" s="9" t="s">
        <v>39</v>
      </c>
      <c r="I13" s="10" t="s">
        <v>40</v>
      </c>
      <c r="J13" s="11" t="s">
        <v>16</v>
      </c>
      <c r="K13" s="11">
        <v>0</v>
      </c>
      <c r="L13" s="12"/>
      <c r="M13" s="13">
        <v>47</v>
      </c>
      <c r="N13" s="13">
        <v>53</v>
      </c>
      <c r="O13" s="14">
        <v>43101</v>
      </c>
      <c r="P13" s="15"/>
    </row>
    <row r="14" spans="1:16" ht="27" x14ac:dyDescent="0.3">
      <c r="B14" s="7">
        <v>52</v>
      </c>
      <c r="C14" s="8">
        <v>3254.84</v>
      </c>
      <c r="H14" s="9" t="s">
        <v>41</v>
      </c>
      <c r="I14" s="10" t="s">
        <v>42</v>
      </c>
      <c r="J14" s="11" t="s">
        <v>16</v>
      </c>
      <c r="K14" s="11">
        <v>0</v>
      </c>
      <c r="L14" s="12"/>
      <c r="M14" s="13">
        <v>46</v>
      </c>
      <c r="N14" s="13">
        <v>50</v>
      </c>
      <c r="O14" s="14">
        <v>43101</v>
      </c>
      <c r="P14" s="15"/>
    </row>
    <row r="15" spans="1:16" x14ac:dyDescent="0.3">
      <c r="B15" s="7">
        <v>53</v>
      </c>
      <c r="C15" s="8">
        <v>3385.03</v>
      </c>
      <c r="H15" s="18" t="s">
        <v>43</v>
      </c>
      <c r="I15" s="19" t="s">
        <v>44</v>
      </c>
      <c r="J15" s="20" t="s">
        <v>16</v>
      </c>
      <c r="K15" s="20">
        <v>0</v>
      </c>
      <c r="L15" s="21"/>
      <c r="M15" s="22">
        <v>47</v>
      </c>
      <c r="N15" s="22">
        <v>53</v>
      </c>
      <c r="O15" s="23">
        <v>43101</v>
      </c>
      <c r="P15" s="24"/>
    </row>
    <row r="16" spans="1:16" x14ac:dyDescent="0.3">
      <c r="B16" s="7">
        <v>54</v>
      </c>
      <c r="C16" s="8">
        <v>3520.44</v>
      </c>
      <c r="P16" s="25"/>
    </row>
    <row r="17" spans="2:16" x14ac:dyDescent="0.3">
      <c r="B17" s="7">
        <v>55</v>
      </c>
      <c r="C17" s="8">
        <v>3661.25</v>
      </c>
      <c r="P17" s="26"/>
    </row>
    <row r="18" spans="2:16" x14ac:dyDescent="0.3">
      <c r="B18" s="7">
        <v>56</v>
      </c>
      <c r="C18" s="8">
        <v>3807.69</v>
      </c>
      <c r="P18" s="26"/>
    </row>
    <row r="19" spans="2:16" x14ac:dyDescent="0.3">
      <c r="B19" s="7">
        <v>57</v>
      </c>
      <c r="C19" s="8">
        <v>3960.02</v>
      </c>
      <c r="P19" s="26"/>
    </row>
    <row r="20" spans="2:16" x14ac:dyDescent="0.3">
      <c r="B20" s="7">
        <v>58</v>
      </c>
      <c r="C20" s="8">
        <v>4118.41</v>
      </c>
      <c r="P20" s="26"/>
    </row>
    <row r="21" spans="2:16" x14ac:dyDescent="0.3">
      <c r="B21" s="7">
        <v>59</v>
      </c>
      <c r="C21" s="8">
        <v>4283.1400000000003</v>
      </c>
      <c r="P21" s="26"/>
    </row>
    <row r="22" spans="2:16" x14ac:dyDescent="0.3">
      <c r="B22" s="7">
        <v>60</v>
      </c>
      <c r="C22" s="8">
        <v>4454.47</v>
      </c>
      <c r="P22" s="26"/>
    </row>
    <row r="23" spans="2:16" x14ac:dyDescent="0.3">
      <c r="B23" s="7">
        <v>61</v>
      </c>
      <c r="C23" s="8">
        <v>4632.6400000000003</v>
      </c>
      <c r="P23" s="26"/>
    </row>
    <row r="24" spans="2:16" x14ac:dyDescent="0.3">
      <c r="B24" s="7">
        <v>62</v>
      </c>
      <c r="C24" s="8">
        <v>4817.96</v>
      </c>
      <c r="P24" s="26"/>
    </row>
    <row r="25" spans="2:16" x14ac:dyDescent="0.3">
      <c r="B25" s="7">
        <v>63</v>
      </c>
      <c r="C25" s="8">
        <v>5010.67</v>
      </c>
      <c r="P25" s="26"/>
    </row>
    <row r="26" spans="2:16" x14ac:dyDescent="0.3">
      <c r="B26" s="7">
        <v>64</v>
      </c>
      <c r="C26" s="8">
        <v>5211.1000000000004</v>
      </c>
      <c r="P26" s="26"/>
    </row>
    <row r="27" spans="2:16" x14ac:dyDescent="0.3">
      <c r="B27" s="27">
        <v>65</v>
      </c>
      <c r="C27" s="28">
        <v>5419.54</v>
      </c>
      <c r="P27" s="26"/>
    </row>
    <row r="28" spans="2:16" x14ac:dyDescent="0.3">
      <c r="P28" s="26"/>
    </row>
    <row r="29" spans="2:16" x14ac:dyDescent="0.3">
      <c r="P29" s="26"/>
    </row>
    <row r="30" spans="2:16" x14ac:dyDescent="0.3">
      <c r="P30" s="26"/>
    </row>
    <row r="31" spans="2:16" x14ac:dyDescent="0.3">
      <c r="P31" s="26"/>
    </row>
    <row r="32" spans="2:16" x14ac:dyDescent="0.3">
      <c r="P32" s="26"/>
    </row>
    <row r="33" spans="16:16" x14ac:dyDescent="0.3">
      <c r="P33" s="26"/>
    </row>
    <row r="34" spans="16:16" x14ac:dyDescent="0.3">
      <c r="P34" s="26"/>
    </row>
    <row r="35" spans="16:16" x14ac:dyDescent="0.3">
      <c r="P35" s="26"/>
    </row>
    <row r="36" spans="16:16" x14ac:dyDescent="0.3">
      <c r="P36" s="26"/>
    </row>
    <row r="37" spans="16:16" x14ac:dyDescent="0.3">
      <c r="P37" s="26"/>
    </row>
    <row r="38" spans="16:16" x14ac:dyDescent="0.3">
      <c r="P38" s="26"/>
    </row>
    <row r="39" spans="16:16" x14ac:dyDescent="0.3">
      <c r="P39" s="26"/>
    </row>
    <row r="40" spans="16:16" x14ac:dyDescent="0.3">
      <c r="P40" s="26"/>
    </row>
    <row r="41" spans="16:16" x14ac:dyDescent="0.3">
      <c r="P41" s="26"/>
    </row>
    <row r="42" spans="16:16" x14ac:dyDescent="0.3">
      <c r="P42" s="26"/>
    </row>
    <row r="43" spans="16:16" x14ac:dyDescent="0.3">
      <c r="P43" s="26"/>
    </row>
    <row r="44" spans="16:16" x14ac:dyDescent="0.3">
      <c r="P44" s="26"/>
    </row>
    <row r="45" spans="16:16" x14ac:dyDescent="0.3">
      <c r="P45" s="26"/>
    </row>
    <row r="46" spans="16:16" x14ac:dyDescent="0.3">
      <c r="P46" s="26"/>
    </row>
    <row r="47" spans="16:16" x14ac:dyDescent="0.3">
      <c r="P47" s="26"/>
    </row>
    <row r="48" spans="16:16" x14ac:dyDescent="0.3">
      <c r="P48" s="26"/>
    </row>
    <row r="49" spans="16:16" x14ac:dyDescent="0.3">
      <c r="P49" s="26"/>
    </row>
    <row r="50" spans="16:16" x14ac:dyDescent="0.3">
      <c r="P50" s="26"/>
    </row>
    <row r="51" spans="16:16" x14ac:dyDescent="0.3">
      <c r="P51" s="26"/>
    </row>
    <row r="52" spans="16:16" x14ac:dyDescent="0.3">
      <c r="P52" s="26"/>
    </row>
    <row r="53" spans="16:16" x14ac:dyDescent="0.3">
      <c r="P53" s="26"/>
    </row>
    <row r="54" spans="16:16" x14ac:dyDescent="0.3">
      <c r="P54" s="26"/>
    </row>
    <row r="55" spans="16:16" x14ac:dyDescent="0.3">
      <c r="P55" s="26"/>
    </row>
    <row r="56" spans="16:16" x14ac:dyDescent="0.3">
      <c r="P56" s="26"/>
    </row>
    <row r="57" spans="16:16" x14ac:dyDescent="0.3">
      <c r="P57" s="26"/>
    </row>
    <row r="58" spans="16:16" x14ac:dyDescent="0.3">
      <c r="P58" s="26"/>
    </row>
    <row r="59" spans="16:16" x14ac:dyDescent="0.3">
      <c r="P59" s="26"/>
    </row>
    <row r="60" spans="16:16" x14ac:dyDescent="0.3">
      <c r="P60" s="26"/>
    </row>
    <row r="61" spans="16:16" x14ac:dyDescent="0.3">
      <c r="P61" s="26"/>
    </row>
    <row r="62" spans="16:16" x14ac:dyDescent="0.3">
      <c r="P62" s="26"/>
    </row>
    <row r="63" spans="16:16" x14ac:dyDescent="0.3">
      <c r="P63" s="26"/>
    </row>
    <row r="64" spans="16:16" x14ac:dyDescent="0.3">
      <c r="P64" s="26"/>
    </row>
    <row r="65" spans="16:16" x14ac:dyDescent="0.3">
      <c r="P65" s="26"/>
    </row>
  </sheetData>
  <sheetProtection algorithmName="SHA-512" hashValue="oqAlXzZeQp+8L+4LJ31ycdbZgfZ3cQyfuwpwiCvY6jAkKlC9NJ0k7pf6INjWPqGrRlKcdTp6kcB0RFoS55yNTw==" saltValue="ROrsyUJrV36fPu35mb7y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ZAHTEVEK</vt:lpstr>
      <vt:lpstr>ŠIFRANTI</vt:lpstr>
      <vt:lpstr>ZAHTEVEK!Področje_tiskanja</vt:lpstr>
    </vt:vector>
  </TitlesOfParts>
  <Company>MJU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Ločniškar</dc:creator>
  <cp:lastModifiedBy>Živko Banjac</cp:lastModifiedBy>
  <cp:lastPrinted>2021-01-21T15:43:20Z</cp:lastPrinted>
  <dcterms:created xsi:type="dcterms:W3CDTF">2021-01-18T12:57:40Z</dcterms:created>
  <dcterms:modified xsi:type="dcterms:W3CDTF">2021-02-04T10:25:01Z</dcterms:modified>
</cp:coreProperties>
</file>